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i.jemil\OneDrive - Shropshire Fire &amp; Rescue Service\Desktop\"/>
    </mc:Choice>
  </mc:AlternateContent>
  <xr:revisionPtr revIDLastSave="0" documentId="8_{865A1E6F-22FF-4CE6-9C85-C54EFC117BCE}" xr6:coauthVersionLast="47" xr6:coauthVersionMax="47" xr10:uidLastSave="{00000000-0000-0000-0000-000000000000}"/>
  <bookViews>
    <workbookView xWindow="-120" yWindow="-120" windowWidth="29040" windowHeight="15720" xr2:uid="{CEBE3DBF-E17F-4712-A7B4-9CEDF93A6F30}"/>
  </bookViews>
  <sheets>
    <sheet name="Dwelling Fires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7" l="1"/>
  <c r="N2" i="7"/>
  <c r="N3" i="7"/>
  <c r="N4" i="7"/>
  <c r="C5" i="7"/>
  <c r="D5" i="7"/>
  <c r="E5" i="7"/>
  <c r="F5" i="7"/>
  <c r="G5" i="7"/>
  <c r="H5" i="7"/>
  <c r="I5" i="7"/>
  <c r="J5" i="7"/>
  <c r="K5" i="7"/>
  <c r="L5" i="7"/>
  <c r="B5" i="7"/>
  <c r="N5" i="7" l="1"/>
</calcChain>
</file>

<file path=xl/sharedStrings.xml><?xml version="1.0" encoding="utf-8"?>
<sst xmlns="http://schemas.openxmlformats.org/spreadsheetml/2006/main" count="15" uniqueCount="14">
  <si>
    <t>Other Sources</t>
  </si>
  <si>
    <t>Other electrical appliances</t>
  </si>
  <si>
    <t>Unspecified</t>
  </si>
  <si>
    <t>Cooking appliances</t>
  </si>
  <si>
    <t>Candles</t>
  </si>
  <si>
    <t>Smokers materials</t>
  </si>
  <si>
    <t>Electrical distribution</t>
  </si>
  <si>
    <t>Blowlamps/welding/cutting equipment</t>
  </si>
  <si>
    <t>Matches</t>
  </si>
  <si>
    <t>Space heating appliances</t>
  </si>
  <si>
    <t>Cigarette lighters</t>
  </si>
  <si>
    <t>Central and water heating appliances</t>
  </si>
  <si>
    <t>Year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</si>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</sst>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>
          <fgColor indexed="64"/>
          <bgColor theme="1" tint="0.249977111117893"/>
        </patternFill>
      </fill>
      <alignment horizontal="center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solid">
          <fgColor indexed="64"/>
          <bgColor theme="1" tint="0.249977111117893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1BA073-AC5B-41CF-956A-65E256567719}" name="Table2" displayName="Table2" ref="A1:N5" totalsRowCount="1" headerRowDxfId="14" dataDxfId="15" totalsRowDxfId="16">
  <autoFilter ref="A1:N4" xr:uid="{2E1BA073-AC5B-41CF-956A-65E256567719}"/>
  <tableColumns count="14">
    <tableColumn id="1" xr3:uid="{A37D8BD4-40B9-4E63-9B5C-C38157003DF0}" name="Year" totalsRowLabel="Total" dataDxfId="30" totalsRowDxfId="13"/>
    <tableColumn id="2" xr3:uid="{7E8BC577-A88B-4453-8BC2-DBA502C5F019}" name="Blowlamps/welding/cutting equipment" totalsRowFunction="custom" dataDxfId="29" totalsRowDxfId="12">
      <totalsRowFormula>SUM(Table2[Blowlamps/welding/cutting equipment])</totalsRowFormula>
    </tableColumn>
    <tableColumn id="3" xr3:uid="{833BB199-3BBB-460E-939D-5AF258E7F189}" name="Candles" totalsRowFunction="custom" dataDxfId="28" totalsRowDxfId="11">
      <totalsRowFormula>SUM(Table2[Candles])</totalsRowFormula>
    </tableColumn>
    <tableColumn id="4" xr3:uid="{0BA4B59C-CA17-4564-B0EE-57F314D786BB}" name="Central and water heating appliances" totalsRowFunction="custom" dataDxfId="27" totalsRowDxfId="10">
      <totalsRowFormula>SUM(Table2[Central and water heating appliances])</totalsRowFormula>
    </tableColumn>
    <tableColumn id="5" xr3:uid="{AF7244C3-3D84-4B35-860B-04E77C14F0C6}" name="Cigarette lighters" totalsRowFunction="custom" dataDxfId="26" totalsRowDxfId="9">
      <totalsRowFormula>SUM(Table2[Cigarette lighters])</totalsRowFormula>
    </tableColumn>
    <tableColumn id="6" xr3:uid="{BB01221E-35FA-4AEC-A7FD-5D87D8B8F5C2}" name="Cooking appliances" totalsRowFunction="custom" dataDxfId="25" totalsRowDxfId="8">
      <totalsRowFormula>SUM(Table2[Cooking appliances])</totalsRowFormula>
    </tableColumn>
    <tableColumn id="7" xr3:uid="{F843E007-A10C-4F4A-8465-2F79588E56FA}" name="Electrical distribution" totalsRowFunction="custom" dataDxfId="24" totalsRowDxfId="7">
      <totalsRowFormula>SUM(Table2[Electrical distribution])</totalsRowFormula>
    </tableColumn>
    <tableColumn id="8" xr3:uid="{6FF67D3F-5263-4B02-A53E-0E1B90481ACC}" name="Matches" totalsRowFunction="custom" dataDxfId="23" totalsRowDxfId="6">
      <totalsRowFormula>SUM(Table2[Matches])</totalsRowFormula>
    </tableColumn>
    <tableColumn id="9" xr3:uid="{5733C045-655B-4FCB-BE27-0D42788A431D}" name="Other electrical appliances" totalsRowFunction="custom" dataDxfId="22" totalsRowDxfId="5">
      <totalsRowFormula>SUM(Table2[Other electrical appliances])</totalsRowFormula>
    </tableColumn>
    <tableColumn id="10" xr3:uid="{3C6F7265-C820-40B5-8DE2-672EA096215A}" name="Other Sources" totalsRowFunction="custom" dataDxfId="21" totalsRowDxfId="4">
      <totalsRowFormula>SUM(Table2[Other Sources])</totalsRowFormula>
    </tableColumn>
    <tableColumn id="11" xr3:uid="{BBF3803A-C533-4AEF-BAB3-509A94A83308}" name="Smokers materials" totalsRowFunction="custom" dataDxfId="20" totalsRowDxfId="3">
      <totalsRowFormula>SUM(Table2[Smokers materials])</totalsRowFormula>
    </tableColumn>
    <tableColumn id="12" xr3:uid="{B982B359-C4BA-4B19-BA9B-9B37151431D3}" name="Space heating appliances" totalsRowFunction="custom" dataDxfId="19" totalsRowDxfId="2">
      <totalsRowFormula>SUM(Table2[Space heating appliances])</totalsRowFormula>
    </tableColumn>
    <tableColumn id="13" xr3:uid="{3D526CED-9BB2-462C-B796-12F14B9CCAD6}" name="Unspecified" totalsRowFunction="custom" dataDxfId="18" totalsRowDxfId="1">
      <totalsRowFormula>SUM(Table2[Unspecified])</totalsRowFormula>
    </tableColumn>
    <tableColumn id="15" xr3:uid="{E72E8802-8621-45F1-B9CA-5318102E4674}" name="Total" totalsRowFunction="custom" dataDxfId="17" totalsRowDxfId="0">
      <calculatedColumnFormula>SUM(Table2[[#This Row],[Blowlamps/welding/cutting equipment]:[Unspecified]])</calculatedColumnFormula>
      <totalsRowFormula>SUM(Table2[Total])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137F-A32F-416D-8186-A59443A2458A}">
  <dimension ref="A1:N6"/>
  <sheetViews>
    <sheetView tabSelected="1" workbookViewId="0">
      <selection activeCell="G15" sqref="G15"/>
    </sheetView>
  </sheetViews>
  <sheetFormatPr defaultRowHeight="15" x14ac:dyDescent="0.25"/>
  <cols>
    <col min="1" max="1" width="7.28515625" bestFit="1" customWidth="1"/>
    <col min="2" max="2" width="21.7109375" bestFit="1" customWidth="1"/>
    <col min="3" max="3" width="10.7109375" bestFit="1" customWidth="1"/>
    <col min="4" max="4" width="20.42578125" bestFit="1" customWidth="1"/>
    <col min="5" max="5" width="11.7109375" bestFit="1" customWidth="1"/>
    <col min="6" max="6" width="13" bestFit="1" customWidth="1"/>
    <col min="7" max="7" width="13.85546875" bestFit="1" customWidth="1"/>
    <col min="8" max="8" width="10.85546875" bestFit="1" customWidth="1"/>
    <col min="9" max="9" width="17.42578125" bestFit="1" customWidth="1"/>
    <col min="10" max="10" width="10.5703125" bestFit="1" customWidth="1"/>
    <col min="11" max="11" width="11.7109375" bestFit="1" customWidth="1"/>
    <col min="12" max="12" width="16" bestFit="1" customWidth="1"/>
    <col min="13" max="13" width="14.140625" bestFit="1" customWidth="1"/>
    <col min="14" max="14" width="10" bestFit="1" customWidth="1"/>
  </cols>
  <sheetData>
    <row r="1" spans="1:14" s="4" customFormat="1" ht="31.5" customHeight="1" x14ac:dyDescent="0.25">
      <c r="A1" s="4" t="s">
        <v>12</v>
      </c>
      <c r="B1" s="4" t="s">
        <v>7</v>
      </c>
      <c r="C1" s="4" t="s">
        <v>4</v>
      </c>
      <c r="D1" s="4" t="s">
        <v>11</v>
      </c>
      <c r="E1" s="4" t="s">
        <v>10</v>
      </c>
      <c r="F1" s="4" t="s">
        <v>3</v>
      </c>
      <c r="G1" s="4" t="s">
        <v>6</v>
      </c>
      <c r="H1" s="4" t="s">
        <v>8</v>
      </c>
      <c r="I1" s="4" t="s">
        <v>1</v>
      </c>
      <c r="J1" s="4" t="s">
        <v>0</v>
      </c>
      <c r="K1" s="4" t="s">
        <v>5</v>
      </c>
      <c r="L1" s="4" t="s">
        <v>9</v>
      </c>
      <c r="M1" s="4" t="s">
        <v>2</v>
      </c>
      <c r="N1" s="5" t="s">
        <v>13</v>
      </c>
    </row>
    <row r="2" spans="1:14" x14ac:dyDescent="0.25">
      <c r="A2" s="2">
        <v>2023</v>
      </c>
      <c r="B2" s="2">
        <v>1</v>
      </c>
      <c r="C2" s="2">
        <v>11</v>
      </c>
      <c r="D2" s="2">
        <v>4</v>
      </c>
      <c r="E2" s="2">
        <v>5</v>
      </c>
      <c r="F2" s="2">
        <v>115</v>
      </c>
      <c r="G2" s="2">
        <v>32</v>
      </c>
      <c r="H2" s="2">
        <v>1</v>
      </c>
      <c r="I2" s="2">
        <v>25</v>
      </c>
      <c r="J2" s="2">
        <v>42</v>
      </c>
      <c r="K2" s="2">
        <v>13</v>
      </c>
      <c r="L2" s="2">
        <v>12</v>
      </c>
      <c r="M2" s="2">
        <v>17</v>
      </c>
      <c r="N2" s="1">
        <f>SUM(Table2[[#This Row],[Blowlamps/welding/cutting equipment]:[Unspecified]])</f>
        <v>278</v>
      </c>
    </row>
    <row r="3" spans="1:14" x14ac:dyDescent="0.25">
      <c r="A3" s="2">
        <v>2024</v>
      </c>
      <c r="B3" s="2">
        <v>0</v>
      </c>
      <c r="C3" s="2">
        <v>8</v>
      </c>
      <c r="D3" s="2">
        <v>0</v>
      </c>
      <c r="E3" s="2">
        <v>1</v>
      </c>
      <c r="F3" s="2">
        <v>74</v>
      </c>
      <c r="G3" s="2">
        <v>34</v>
      </c>
      <c r="H3" s="2">
        <v>0</v>
      </c>
      <c r="I3" s="2">
        <v>21</v>
      </c>
      <c r="J3" s="2">
        <v>25</v>
      </c>
      <c r="K3" s="2">
        <v>13</v>
      </c>
      <c r="L3" s="2">
        <v>5</v>
      </c>
      <c r="M3" s="2">
        <v>6</v>
      </c>
      <c r="N3" s="1">
        <f>SUM(Table2[[#This Row],[Blowlamps/welding/cutting equipment]:[Unspecified]])</f>
        <v>187</v>
      </c>
    </row>
    <row r="4" spans="1:14" x14ac:dyDescent="0.25">
      <c r="A4" s="2">
        <v>2025</v>
      </c>
      <c r="B4" s="2">
        <v>0</v>
      </c>
      <c r="C4" s="2">
        <v>1</v>
      </c>
      <c r="D4" s="2">
        <v>1</v>
      </c>
      <c r="E4" s="2">
        <v>5</v>
      </c>
      <c r="F4" s="2">
        <v>67</v>
      </c>
      <c r="G4" s="2">
        <v>12</v>
      </c>
      <c r="H4" s="2">
        <v>1</v>
      </c>
      <c r="I4" s="2">
        <v>27</v>
      </c>
      <c r="J4" s="2">
        <v>21</v>
      </c>
      <c r="K4" s="2">
        <v>10</v>
      </c>
      <c r="L4" s="2">
        <v>2</v>
      </c>
      <c r="M4" s="2">
        <v>7</v>
      </c>
      <c r="N4" s="1">
        <f>SUM(Table2[[#This Row],[Blowlamps/welding/cutting equipment]:[Unspecified]])</f>
        <v>154</v>
      </c>
    </row>
    <row r="5" spans="1:14" x14ac:dyDescent="0.25">
      <c r="A5" s="3" t="s">
        <v>13</v>
      </c>
      <c r="B5" s="3">
        <f>SUM(Table2[Blowlamps/welding/cutting equipment])</f>
        <v>1</v>
      </c>
      <c r="C5" s="3">
        <f>SUM(Table2[Candles])</f>
        <v>20</v>
      </c>
      <c r="D5" s="3">
        <f>SUM(Table2[Central and water heating appliances])</f>
        <v>5</v>
      </c>
      <c r="E5" s="3">
        <f>SUM(Table2[Cigarette lighters])</f>
        <v>11</v>
      </c>
      <c r="F5" s="3">
        <f>SUM(Table2[Cooking appliances])</f>
        <v>256</v>
      </c>
      <c r="G5" s="3">
        <f>SUM(Table2[Electrical distribution])</f>
        <v>78</v>
      </c>
      <c r="H5" s="3">
        <f>SUM(Table2[Matches])</f>
        <v>2</v>
      </c>
      <c r="I5" s="3">
        <f>SUM(Table2[Other electrical appliances])</f>
        <v>73</v>
      </c>
      <c r="J5" s="3">
        <f>SUM(Table2[Other Sources])</f>
        <v>88</v>
      </c>
      <c r="K5" s="3">
        <f>SUM(Table2[Smokers materials])</f>
        <v>36</v>
      </c>
      <c r="L5" s="3">
        <f>SUM(Table2[Space heating appliances])</f>
        <v>19</v>
      </c>
      <c r="M5" s="3">
        <f>SUM(Table2[Unspecified])</f>
        <v>30</v>
      </c>
      <c r="N5" s="1">
        <f>SUM(Table2[Total])</f>
        <v>619</v>
      </c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Dwelling Fires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Jemil</dc:creator>
  <cp:lastModifiedBy>Ali Jemil</cp:lastModifiedBy>
  <dcterms:created xsi:type="dcterms:W3CDTF">2026-03-08T22:54:19Z</dcterms:created>
  <dcterms:modified xsi:type="dcterms:W3CDTF">2026-03-08T23:27:36Z</dcterms:modified>
</cp:coreProperties>
</file>